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omez\OneDrive - CARTV\CRISTINA\CIERRES 2022\"/>
    </mc:Choice>
  </mc:AlternateContent>
  <bookViews>
    <workbookView xWindow="0" yWindow="0" windowWidth="28800" windowHeight="12135"/>
  </bookViews>
  <sheets>
    <sheet name="Informe ejecución CARTV 2022" sheetId="1" r:id="rId1"/>
  </sheets>
  <definedNames>
    <definedName name="_xlnm.Print_Area" localSheetId="0">'Informe ejecución CARTV 2022'!$B$2:$E$62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K58" i="1" s="1"/>
  <c r="I56" i="1"/>
  <c r="H56" i="1"/>
  <c r="H55" i="1" s="1"/>
  <c r="I55" i="1"/>
  <c r="I53" i="1"/>
  <c r="K53" i="1" s="1"/>
  <c r="E52" i="1"/>
  <c r="I52" i="1" s="1"/>
  <c r="H51" i="1"/>
  <c r="G51" i="1"/>
  <c r="G60" i="1" s="1"/>
  <c r="F51" i="1"/>
  <c r="F60" i="1" s="1"/>
  <c r="I46" i="1"/>
  <c r="K46" i="1" s="1"/>
  <c r="G45" i="1"/>
  <c r="F45" i="1"/>
  <c r="F12" i="1" s="1"/>
  <c r="E45" i="1"/>
  <c r="E12" i="1" s="1"/>
  <c r="I43" i="1"/>
  <c r="K43" i="1" s="1"/>
  <c r="I42" i="1"/>
  <c r="K42" i="1" s="1"/>
  <c r="I41" i="1"/>
  <c r="I39" i="1"/>
  <c r="K39" i="1" s="1"/>
  <c r="I38" i="1"/>
  <c r="K38" i="1" s="1"/>
  <c r="I36" i="1"/>
  <c r="K36" i="1" s="1"/>
  <c r="I35" i="1"/>
  <c r="K35" i="1" s="1"/>
  <c r="I33" i="1"/>
  <c r="K33" i="1" s="1"/>
  <c r="I32" i="1"/>
  <c r="K32" i="1" s="1"/>
  <c r="I31" i="1"/>
  <c r="K31" i="1" s="1"/>
  <c r="I30" i="1"/>
  <c r="K30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0" i="1"/>
  <c r="K20" i="1" s="1"/>
  <c r="I19" i="1"/>
  <c r="K19" i="1" s="1"/>
  <c r="I18" i="1"/>
  <c r="K18" i="1" s="1"/>
  <c r="I16" i="1"/>
  <c r="K16" i="1" s="1"/>
  <c r="I15" i="1"/>
  <c r="K15" i="1" s="1"/>
  <c r="I14" i="1"/>
  <c r="K14" i="1" s="1"/>
  <c r="I13" i="1"/>
  <c r="H12" i="1"/>
  <c r="I10" i="1"/>
  <c r="K10" i="1" s="1"/>
  <c r="I9" i="1"/>
  <c r="K9" i="1" s="1"/>
  <c r="I8" i="1"/>
  <c r="H8" i="1"/>
  <c r="I7" i="1"/>
  <c r="K7" i="1" s="1"/>
  <c r="I6" i="1"/>
  <c r="K6" i="1" s="1"/>
  <c r="I5" i="1"/>
  <c r="H4" i="1"/>
  <c r="G4" i="1"/>
  <c r="F4" i="1"/>
  <c r="E4" i="1"/>
  <c r="I45" i="1" l="1"/>
  <c r="K45" i="1" s="1"/>
  <c r="E51" i="1"/>
  <c r="E60" i="1" s="1"/>
  <c r="G12" i="1"/>
  <c r="G48" i="1" s="1"/>
  <c r="F48" i="1"/>
  <c r="K56" i="1"/>
  <c r="K52" i="1"/>
  <c r="I51" i="1"/>
  <c r="I60" i="1" s="1"/>
  <c r="E48" i="1"/>
  <c r="H48" i="1"/>
  <c r="K41" i="1"/>
  <c r="K8" i="1"/>
  <c r="H60" i="1"/>
  <c r="K13" i="1"/>
  <c r="I12" i="1"/>
  <c r="K12" i="1" s="1"/>
  <c r="K55" i="1"/>
  <c r="K5" i="1"/>
  <c r="I4" i="1"/>
  <c r="K51" i="1" l="1"/>
  <c r="K60" i="1" s="1"/>
  <c r="I48" i="1"/>
  <c r="K4" i="1"/>
  <c r="K48" i="1" l="1"/>
</calcChain>
</file>

<file path=xl/comments1.xml><?xml version="1.0" encoding="utf-8"?>
<comments xmlns="http://schemas.openxmlformats.org/spreadsheetml/2006/main">
  <authors>
    <author>Cristina Gomez Rodriguez</author>
    <author>Sofía García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Cristina Gomez Rodriguez:</t>
        </r>
        <r>
          <rPr>
            <sz val="9"/>
            <color indexed="81"/>
            <rFont val="Tahoma"/>
            <family val="2"/>
          </rPr>
          <t xml:space="preserve">
No incluye los 511.796,12 € de transferencia extraordinaria cubierta, es lo planificado inicialmente, el presupuesto.</t>
        </r>
      </text>
    </comment>
    <comment ref="E8" authorId="1" shapeId="0">
      <text>
        <r>
          <rPr>
            <sz val="9"/>
            <color indexed="81"/>
            <rFont val="Tahoma"/>
            <family val="2"/>
          </rPr>
          <t>INCLUYE LAS PERDIDAS POR BAJAS INMOVILIZADO 279.248,69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Cristina Gomez Rodriguez:</t>
        </r>
        <r>
          <rPr>
            <sz val="9"/>
            <color indexed="81"/>
            <rFont val="Tahoma"/>
            <family val="2"/>
          </rPr>
          <t xml:space="preserve">
Incluye subvenciones INAEM primer empleo en las tres sociedades.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Cristina Gomez Rodriguez:</t>
        </r>
        <r>
          <rPr>
            <sz val="9"/>
            <color indexed="81"/>
            <rFont val="Tahoma"/>
            <family val="2"/>
          </rPr>
          <t xml:space="preserve">
Incluye los 511.796,12 € de subvención de capital extraordinaria. 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Cristina Gomez Rodriguez:</t>
        </r>
        <r>
          <rPr>
            <sz val="9"/>
            <color indexed="81"/>
            <rFont val="Tahoma"/>
            <family val="2"/>
          </rPr>
          <t xml:space="preserve">
De los que 443.415,97 son invesión asociada a la cubierta (resto gasto). Por tanto, el importe de inversiones sin cubierta es de 102.813,12</t>
        </r>
      </text>
    </comment>
  </commentList>
</comments>
</file>

<file path=xl/sharedStrings.xml><?xml version="1.0" encoding="utf-8"?>
<sst xmlns="http://schemas.openxmlformats.org/spreadsheetml/2006/main" count="51" uniqueCount="50">
  <si>
    <t>CORPORACIÓN ARAGONESA DE RADIO Y TELEVISIÓN Y EMPRESAS DEPENDIENTES A 31/12/2022</t>
  </si>
  <si>
    <t>EJECUCIÓN CARTV 2022</t>
  </si>
  <si>
    <t>EJECUCIÓN RAA 2022</t>
  </si>
  <si>
    <t>EJECUCIÓN TVAA 2022</t>
  </si>
  <si>
    <t>PRESUPUESTO 2022</t>
  </si>
  <si>
    <t>EJECUCIÓN PRESUPUESTARIA 2022</t>
  </si>
  <si>
    <t xml:space="preserve">DIFERENCIA </t>
  </si>
  <si>
    <t>DOTACIÓN DE EXPLOTACIÓN E INGRESOS</t>
  </si>
  <si>
    <t>Subvención DGA de explotación</t>
  </si>
  <si>
    <t>Publicidad</t>
  </si>
  <si>
    <t>Venta de contenidos</t>
  </si>
  <si>
    <t>Otros ingresos de negocio</t>
  </si>
  <si>
    <t>Otros ingresos</t>
  </si>
  <si>
    <t>Ingresos financieros y extraordinarios</t>
  </si>
  <si>
    <t>GASTOS Y REEMBOLSOS</t>
  </si>
  <si>
    <t>COMPRAS</t>
  </si>
  <si>
    <t>Contenidos, derechos y gastos asociados</t>
  </si>
  <si>
    <t>Derechos y producción deportiva</t>
  </si>
  <si>
    <t>Informativos y agencias</t>
  </si>
  <si>
    <t>PERSONAL</t>
  </si>
  <si>
    <t>Sueldos, salarios y cargas sociales</t>
  </si>
  <si>
    <t>Formación y otros gastos sociales</t>
  </si>
  <si>
    <t>SERVICIOS EXTERIORES</t>
  </si>
  <si>
    <t>Arrendamientos y cánones</t>
  </si>
  <si>
    <t>Mº, reparaciones y conservación</t>
  </si>
  <si>
    <t>Servicios profesionales independientes</t>
  </si>
  <si>
    <t>Primas de seguros</t>
  </si>
  <si>
    <t>Publicidad y otros gastos</t>
  </si>
  <si>
    <t>Suministros</t>
  </si>
  <si>
    <t>OTROS GASTOS</t>
  </si>
  <si>
    <t>Gastos de viaje</t>
  </si>
  <si>
    <t>Material de oficina y documentación</t>
  </si>
  <si>
    <t>Servicios CARTV</t>
  </si>
  <si>
    <t>TRIBUTOS</t>
  </si>
  <si>
    <t>Tributos</t>
  </si>
  <si>
    <t>EXTRAORDINARIOS</t>
  </si>
  <si>
    <t>Pérdidas Inmovilizado y otros</t>
  </si>
  <si>
    <t>GASTOS FINANCIEROS</t>
  </si>
  <si>
    <t>De endeudamiento, leasing y otros</t>
  </si>
  <si>
    <t>De prestación de aval ante la AEAT</t>
  </si>
  <si>
    <t>REEMBOLSOS</t>
  </si>
  <si>
    <t>Reembolsos</t>
  </si>
  <si>
    <t>EJECUCIÓN DE EXPLOTACIÓN</t>
  </si>
  <si>
    <t>DOTACIÓN DE CAPITAL Y USO DE REMANENTE</t>
  </si>
  <si>
    <t>Subvención DGA de capital</t>
  </si>
  <si>
    <t>Uso de remanente</t>
  </si>
  <si>
    <t>INVERSIONES</t>
  </si>
  <si>
    <t>Leasings</t>
  </si>
  <si>
    <t xml:space="preserve">Inversiones </t>
  </si>
  <si>
    <t>EJECUCIÓN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</si>
</sst>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&quot; &quot;"/>
  </numFmts>
  <fonts count="7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2" fillId="0" borderId="0" xfId="1" applyNumberFormat="1" applyFont="1"/>
    <xf numFmtId="0" fontId="2" fillId="0" borderId="0" xfId="1" applyFont="1"/>
    <xf numFmtId="0" fontId="4" fillId="0" borderId="0" xfId="1" applyFont="1"/>
    <xf numFmtId="0" fontId="2" fillId="0" borderId="0" xfId="1" applyFont="1" applyFill="1"/>
    <xf numFmtId="0" fontId="3" fillId="0" borderId="0" xfId="1" applyFont="1" applyAlignment="1">
      <alignment horizontal="left" vertical="top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/>
    </xf>
    <xf numFmtId="164" fontId="2" fillId="0" borderId="0" xfId="1" applyNumberFormat="1" applyFont="1" applyFill="1"/>
    <xf numFmtId="0" fontId="3" fillId="2" borderId="2" xfId="1" applyFont="1" applyFill="1" applyBorder="1"/>
    <xf numFmtId="0" fontId="4" fillId="2" borderId="3" xfId="1" applyFont="1" applyFill="1" applyBorder="1"/>
    <xf numFmtId="0" fontId="2" fillId="0" borderId="0" xfId="1" applyFont="1" applyFill="1" applyBorder="1"/>
    <xf numFmtId="4" fontId="3" fillId="2" borderId="4" xfId="1" applyNumberFormat="1" applyFont="1" applyFill="1" applyBorder="1"/>
    <xf numFmtId="0" fontId="0" fillId="0" borderId="0" xfId="0" applyBorder="1"/>
    <xf numFmtId="165" fontId="4" fillId="0" borderId="5" xfId="1" applyNumberFormat="1" applyFont="1" applyBorder="1"/>
    <xf numFmtId="0" fontId="2" fillId="0" borderId="6" xfId="1" applyFont="1" applyBorder="1"/>
    <xf numFmtId="4" fontId="2" fillId="0" borderId="7" xfId="1" applyNumberFormat="1" applyFont="1" applyBorder="1"/>
    <xf numFmtId="4" fontId="2" fillId="0" borderId="7" xfId="1" applyNumberFormat="1" applyFont="1" applyFill="1" applyBorder="1"/>
    <xf numFmtId="0" fontId="2" fillId="0" borderId="6" xfId="1" applyFont="1" applyFill="1" applyBorder="1"/>
    <xf numFmtId="0" fontId="4" fillId="0" borderId="5" xfId="1" applyFont="1" applyBorder="1"/>
    <xf numFmtId="0" fontId="4" fillId="0" borderId="6" xfId="1" applyFont="1" applyBorder="1"/>
    <xf numFmtId="164" fontId="2" fillId="0" borderId="7" xfId="1" applyNumberFormat="1" applyFont="1" applyFill="1" applyBorder="1"/>
    <xf numFmtId="164" fontId="2" fillId="0" borderId="7" xfId="1" applyNumberFormat="1" applyFont="1" applyBorder="1"/>
    <xf numFmtId="0" fontId="3" fillId="2" borderId="5" xfId="1" applyFont="1" applyFill="1" applyBorder="1"/>
    <xf numFmtId="0" fontId="4" fillId="2" borderId="6" xfId="1" applyFont="1" applyFill="1" applyBorder="1"/>
    <xf numFmtId="4" fontId="3" fillId="2" borderId="7" xfId="1" applyNumberFormat="1" applyFont="1" applyFill="1" applyBorder="1"/>
    <xf numFmtId="0" fontId="2" fillId="0" borderId="5" xfId="1" applyFont="1" applyBorder="1"/>
    <xf numFmtId="4" fontId="3" fillId="0" borderId="7" xfId="1" applyNumberFormat="1" applyFont="1" applyFill="1" applyBorder="1"/>
    <xf numFmtId="4" fontId="3" fillId="0" borderId="7" xfId="1" applyNumberFormat="1" applyFont="1" applyBorder="1"/>
    <xf numFmtId="165" fontId="2" fillId="0" borderId="5" xfId="1" applyNumberFormat="1" applyFont="1" applyBorder="1"/>
    <xf numFmtId="0" fontId="3" fillId="0" borderId="5" xfId="1" applyFont="1" applyFill="1" applyBorder="1"/>
    <xf numFmtId="165" fontId="2" fillId="0" borderId="5" xfId="1" applyNumberFormat="1" applyFont="1" applyBorder="1" applyAlignment="1">
      <alignment horizontal="right"/>
    </xf>
    <xf numFmtId="165" fontId="2" fillId="0" borderId="5" xfId="1" applyNumberFormat="1" applyFont="1" applyFill="1" applyBorder="1"/>
    <xf numFmtId="3" fontId="2" fillId="0" borderId="5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/>
    <xf numFmtId="0" fontId="2" fillId="0" borderId="10" xfId="1" applyFont="1" applyFill="1" applyBorder="1"/>
    <xf numFmtId="4" fontId="3" fillId="2" borderId="1" xfId="1" applyNumberFormat="1" applyFont="1" applyFill="1" applyBorder="1"/>
    <xf numFmtId="0" fontId="2" fillId="0" borderId="0" xfId="1" applyFont="1" applyBorder="1"/>
    <xf numFmtId="4" fontId="2" fillId="0" borderId="0" xfId="1" applyNumberFormat="1" applyFont="1" applyBorder="1"/>
    <xf numFmtId="0" fontId="3" fillId="3" borderId="2" xfId="1" applyFont="1" applyFill="1" applyBorder="1"/>
    <xf numFmtId="0" fontId="4" fillId="3" borderId="3" xfId="1" applyFont="1" applyFill="1" applyBorder="1"/>
    <xf numFmtId="4" fontId="3" fillId="3" borderId="4" xfId="1" applyNumberFormat="1" applyFont="1" applyFill="1" applyBorder="1"/>
    <xf numFmtId="0" fontId="3" fillId="3" borderId="5" xfId="1" applyFont="1" applyFill="1" applyBorder="1"/>
    <xf numFmtId="0" fontId="4" fillId="3" borderId="6" xfId="1" applyFont="1" applyFill="1" applyBorder="1"/>
    <xf numFmtId="4" fontId="3" fillId="3" borderId="7" xfId="1" applyNumberFormat="1" applyFont="1" applyFill="1" applyBorder="1"/>
    <xf numFmtId="0" fontId="3" fillId="3" borderId="8" xfId="1" applyFont="1" applyFill="1" applyBorder="1"/>
    <xf numFmtId="0" fontId="4" fillId="3" borderId="9" xfId="1" applyFont="1" applyFill="1" applyBorder="1"/>
    <xf numFmtId="4" fontId="3" fillId="3" borderId="1" xfId="1" applyNumberFormat="1" applyFont="1" applyFill="1" applyBorder="1"/>
    <xf numFmtId="0" fontId="4" fillId="0" borderId="0" xfId="1" applyFont="1" applyBorder="1"/>
    <xf numFmtId="4" fontId="4" fillId="0" borderId="0" xfId="1" applyNumberFormat="1" applyFont="1"/>
    <xf numFmtId="3" fontId="2" fillId="0" borderId="0" xfId="1" applyNumberFormat="1" applyFont="1"/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B1:K62"/>
  <sheetViews>
    <sheetView tabSelected="1" workbookViewId="0">
      <selection activeCell="C94" sqref="C94"/>
    </sheetView>
  </sheetViews>
  <sheetFormatPr baseColWidth="10" defaultRowHeight="12.75" x14ac:dyDescent="0.2"/>
  <cols>
    <col min="1" max="1" width="4.28515625" style="2" customWidth="1"/>
    <col min="2" max="2" width="4.7109375" style="2" customWidth="1"/>
    <col min="3" max="3" width="39" style="2" customWidth="1"/>
    <col min="4" max="4" width="1.7109375" style="4" customWidth="1"/>
    <col min="5" max="7" width="14" style="1" hidden="1" customWidth="1"/>
    <col min="8" max="8" width="13.5703125" style="1" customWidth="1"/>
    <col min="9" max="9" width="15.7109375" style="1" customWidth="1"/>
    <col min="10" max="10" width="4.42578125" customWidth="1"/>
    <col min="11" max="11" width="13.5703125" style="1" customWidth="1"/>
    <col min="12" max="12" width="11.42578125" style="2" customWidth="1"/>
    <col min="13" max="16384" width="11.42578125" style="2"/>
  </cols>
  <sheetData>
    <row r="1" spans="2:11" ht="13.5" thickBot="1" x14ac:dyDescent="0.25"/>
    <row r="2" spans="2:11" ht="39" thickBot="1" x14ac:dyDescent="0.25">
      <c r="B2" s="5" t="s">
        <v>0</v>
      </c>
      <c r="C2" s="5"/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K2" s="7" t="s">
        <v>6</v>
      </c>
    </row>
    <row r="3" spans="2:11" ht="13.5" thickBot="1" x14ac:dyDescent="0.25">
      <c r="B3" s="3"/>
      <c r="C3" s="3"/>
      <c r="E3" s="8"/>
      <c r="F3" s="8"/>
      <c r="G3" s="8"/>
    </row>
    <row r="4" spans="2:11" x14ac:dyDescent="0.2">
      <c r="B4" s="9" t="s">
        <v>7</v>
      </c>
      <c r="C4" s="10"/>
      <c r="D4" s="11"/>
      <c r="E4" s="12">
        <f>+SUM(E5:E10)</f>
        <v>4822765.040000001</v>
      </c>
      <c r="F4" s="12">
        <f>+SUM(F5:F10)</f>
        <v>5346047.1100000003</v>
      </c>
      <c r="G4" s="12">
        <f>+SUM(G5:G10)</f>
        <v>46772001.869999975</v>
      </c>
      <c r="H4" s="12">
        <f>+SUM(H5:H10)</f>
        <v>56027202.024070017</v>
      </c>
      <c r="I4" s="12">
        <f>+G4+F4+E4</f>
        <v>56940814.019999973</v>
      </c>
      <c r="J4" s="13"/>
      <c r="K4" s="12">
        <f t="shared" ref="K4:K10" si="0">+I4-H4</f>
        <v>913611.99592995644</v>
      </c>
    </row>
    <row r="5" spans="2:11" x14ac:dyDescent="0.2">
      <c r="B5" s="14">
        <v>501</v>
      </c>
      <c r="C5" s="15" t="s">
        <v>8</v>
      </c>
      <c r="E5" s="16">
        <v>559130</v>
      </c>
      <c r="F5" s="16">
        <v>4957267</v>
      </c>
      <c r="G5" s="16">
        <v>43184654</v>
      </c>
      <c r="H5" s="17">
        <v>48701050.100000001</v>
      </c>
      <c r="I5" s="16">
        <f>+G5+F5+E5</f>
        <v>48701051</v>
      </c>
      <c r="K5" s="16">
        <f t="shared" si="0"/>
        <v>0.89999999850988388</v>
      </c>
    </row>
    <row r="6" spans="2:11" x14ac:dyDescent="0.2">
      <c r="B6" s="14">
        <v>500</v>
      </c>
      <c r="C6" s="15" t="s">
        <v>9</v>
      </c>
      <c r="E6" s="16">
        <v>0</v>
      </c>
      <c r="F6" s="16">
        <v>204127.23</v>
      </c>
      <c r="G6" s="16">
        <v>2760094.4199999995</v>
      </c>
      <c r="H6" s="17">
        <v>2535000</v>
      </c>
      <c r="I6" s="16">
        <f t="shared" ref="I6:I10" si="1">+G6+F6+E6</f>
        <v>2964221.6499999994</v>
      </c>
      <c r="K6" s="16">
        <f t="shared" si="0"/>
        <v>429221.64999999944</v>
      </c>
    </row>
    <row r="7" spans="2:11" x14ac:dyDescent="0.2">
      <c r="B7" s="14"/>
      <c r="C7" s="15" t="s">
        <v>10</v>
      </c>
      <c r="E7" s="17">
        <v>0</v>
      </c>
      <c r="F7" s="16">
        <v>0</v>
      </c>
      <c r="G7" s="16">
        <v>10104.5</v>
      </c>
      <c r="H7" s="17">
        <v>0</v>
      </c>
      <c r="I7" s="16">
        <f t="shared" si="1"/>
        <v>10104.5</v>
      </c>
      <c r="K7" s="16">
        <f t="shared" si="0"/>
        <v>10104.5</v>
      </c>
    </row>
    <row r="8" spans="2:11" x14ac:dyDescent="0.2">
      <c r="B8" s="14">
        <v>505</v>
      </c>
      <c r="C8" s="15" t="s">
        <v>11</v>
      </c>
      <c r="E8" s="17">
        <v>4178170.64</v>
      </c>
      <c r="F8" s="16">
        <v>43300</v>
      </c>
      <c r="G8" s="16">
        <v>151258.05000000002</v>
      </c>
      <c r="H8" s="17">
        <f>4417577.49407001-0.17</f>
        <v>4417577.3240700103</v>
      </c>
      <c r="I8" s="16">
        <f t="shared" si="1"/>
        <v>4372728.6900000004</v>
      </c>
      <c r="K8" s="16">
        <f t="shared" si="0"/>
        <v>-44848.634070009924</v>
      </c>
    </row>
    <row r="9" spans="2:11" x14ac:dyDescent="0.2">
      <c r="B9" s="14">
        <v>506</v>
      </c>
      <c r="C9" s="18" t="s">
        <v>12</v>
      </c>
      <c r="E9" s="17">
        <v>77022.66</v>
      </c>
      <c r="F9" s="16">
        <v>121245.37000000001</v>
      </c>
      <c r="G9" s="16">
        <v>465779.77999998181</v>
      </c>
      <c r="H9" s="17">
        <v>373574.6</v>
      </c>
      <c r="I9" s="16">
        <f t="shared" si="1"/>
        <v>664047.8099999819</v>
      </c>
      <c r="K9" s="16">
        <f t="shared" si="0"/>
        <v>290473.20999998192</v>
      </c>
    </row>
    <row r="10" spans="2:11" x14ac:dyDescent="0.2">
      <c r="B10" s="14">
        <v>569</v>
      </c>
      <c r="C10" s="18" t="s">
        <v>13</v>
      </c>
      <c r="D10" s="11"/>
      <c r="E10" s="17">
        <v>8441.74</v>
      </c>
      <c r="F10" s="16">
        <v>20107.510000000002</v>
      </c>
      <c r="G10" s="16">
        <v>200111.12000000005</v>
      </c>
      <c r="H10" s="17">
        <v>0</v>
      </c>
      <c r="I10" s="16">
        <f t="shared" si="1"/>
        <v>228660.37000000005</v>
      </c>
      <c r="J10" s="13"/>
      <c r="K10" s="16">
        <f t="shared" si="0"/>
        <v>228660.37000000005</v>
      </c>
    </row>
    <row r="11" spans="2:11" x14ac:dyDescent="0.2">
      <c r="B11" s="19"/>
      <c r="C11" s="20"/>
      <c r="E11" s="21"/>
      <c r="F11" s="21"/>
      <c r="G11" s="21"/>
      <c r="H11" s="21"/>
      <c r="I11" s="22"/>
      <c r="K11" s="22"/>
    </row>
    <row r="12" spans="2:11" x14ac:dyDescent="0.2">
      <c r="B12" s="23" t="s">
        <v>14</v>
      </c>
      <c r="C12" s="24"/>
      <c r="D12" s="11"/>
      <c r="E12" s="25">
        <f>+E13+E18+E22+E30+E35+E38+E41+E45</f>
        <v>4671550.3300000019</v>
      </c>
      <c r="F12" s="25">
        <f t="shared" ref="F12:I12" si="2">+F13+F18+F22+F30+F35+F38+F41+F45</f>
        <v>5276586.1399999997</v>
      </c>
      <c r="G12" s="25">
        <f t="shared" si="2"/>
        <v>45978727.970000006</v>
      </c>
      <c r="H12" s="25">
        <f>+H13+H18+H22+H30+H35+H38+H41+H45</f>
        <v>56027202.021122776</v>
      </c>
      <c r="I12" s="25">
        <f t="shared" si="2"/>
        <v>55926864.440000005</v>
      </c>
      <c r="J12" s="13"/>
      <c r="K12" s="25">
        <f>+I12-H12</f>
        <v>-100337.58112277091</v>
      </c>
    </row>
    <row r="13" spans="2:11" x14ac:dyDescent="0.2">
      <c r="B13" s="26" t="s">
        <v>15</v>
      </c>
      <c r="C13" s="15"/>
      <c r="E13" s="27"/>
      <c r="F13" s="27">
        <v>1611170.2000000002</v>
      </c>
      <c r="G13" s="27">
        <v>27569510.690000005</v>
      </c>
      <c r="H13" s="27">
        <v>29083774.1682267</v>
      </c>
      <c r="I13" s="28">
        <f>+G13+F13+E13</f>
        <v>29180680.890000004</v>
      </c>
      <c r="K13" s="28">
        <f>+I13-H13</f>
        <v>96906.721773304045</v>
      </c>
    </row>
    <row r="14" spans="2:11" x14ac:dyDescent="0.2">
      <c r="B14" s="29">
        <v>600</v>
      </c>
      <c r="C14" s="18" t="s">
        <v>16</v>
      </c>
      <c r="E14" s="17"/>
      <c r="F14" s="17">
        <v>859903.66</v>
      </c>
      <c r="G14" s="17">
        <v>16090769.300000001</v>
      </c>
      <c r="H14" s="17">
        <v>17017374.623500001</v>
      </c>
      <c r="I14" s="16">
        <f>+G14+F14+E14</f>
        <v>16950672.960000001</v>
      </c>
      <c r="K14" s="16">
        <f>+I14-H14</f>
        <v>-66701.663499999791</v>
      </c>
    </row>
    <row r="15" spans="2:11" x14ac:dyDescent="0.2">
      <c r="B15" s="29">
        <v>602</v>
      </c>
      <c r="C15" s="18" t="s">
        <v>17</v>
      </c>
      <c r="E15" s="17"/>
      <c r="F15" s="17">
        <v>471975.4</v>
      </c>
      <c r="G15" s="17">
        <v>4000755.28</v>
      </c>
      <c r="H15" s="17">
        <v>4227892.1585641997</v>
      </c>
      <c r="I15" s="16">
        <f>+G15+F15+E15</f>
        <v>4472730.68</v>
      </c>
      <c r="K15" s="16">
        <f>+I15-H15</f>
        <v>244838.52143580001</v>
      </c>
    </row>
    <row r="16" spans="2:11" x14ac:dyDescent="0.2">
      <c r="B16" s="29">
        <v>603</v>
      </c>
      <c r="C16" s="18" t="s">
        <v>18</v>
      </c>
      <c r="E16" s="17"/>
      <c r="F16" s="17">
        <v>279291.14</v>
      </c>
      <c r="G16" s="17">
        <v>7477986.1100000013</v>
      </c>
      <c r="H16" s="17">
        <v>7838507.3861625008</v>
      </c>
      <c r="I16" s="16">
        <f>+G16+F16+E16</f>
        <v>7757277.2500000009</v>
      </c>
      <c r="K16" s="16">
        <f>+I16-H16</f>
        <v>-81230.136162499897</v>
      </c>
    </row>
    <row r="17" spans="2:11" x14ac:dyDescent="0.2">
      <c r="B17" s="30"/>
      <c r="C17" s="18"/>
      <c r="E17" s="17"/>
      <c r="F17" s="17"/>
      <c r="G17" s="17"/>
      <c r="H17" s="17"/>
      <c r="I17" s="16"/>
      <c r="K17" s="16"/>
    </row>
    <row r="18" spans="2:11" x14ac:dyDescent="0.2">
      <c r="B18" s="26" t="s">
        <v>19</v>
      </c>
      <c r="C18" s="15"/>
      <c r="E18" s="27">
        <v>2365323.2600000002</v>
      </c>
      <c r="F18" s="27">
        <v>1570758.8699999999</v>
      </c>
      <c r="G18" s="27">
        <v>3875466.5200000005</v>
      </c>
      <c r="H18" s="27">
        <v>8109673.8199999994</v>
      </c>
      <c r="I18" s="28">
        <f>+G18+F18+E18</f>
        <v>7811548.6500000004</v>
      </c>
      <c r="K18" s="28">
        <f>+I18-H18</f>
        <v>-298125.16999999899</v>
      </c>
    </row>
    <row r="19" spans="2:11" x14ac:dyDescent="0.2">
      <c r="B19" s="31">
        <v>640</v>
      </c>
      <c r="C19" s="15" t="s">
        <v>20</v>
      </c>
      <c r="E19" s="17">
        <v>2333603.77</v>
      </c>
      <c r="F19" s="17">
        <v>1560769.94</v>
      </c>
      <c r="G19" s="17">
        <v>3839391.0000000005</v>
      </c>
      <c r="H19" s="17">
        <v>7924338.5199999996</v>
      </c>
      <c r="I19" s="16">
        <f>+G19+F19+E19</f>
        <v>7733764.7100000009</v>
      </c>
      <c r="K19" s="16">
        <f>+I19-H19</f>
        <v>-190573.80999999866</v>
      </c>
    </row>
    <row r="20" spans="2:11" x14ac:dyDescent="0.2">
      <c r="B20" s="29">
        <v>649</v>
      </c>
      <c r="C20" s="15" t="s">
        <v>21</v>
      </c>
      <c r="E20" s="17">
        <v>31719.49</v>
      </c>
      <c r="F20" s="17">
        <v>9988.93</v>
      </c>
      <c r="G20" s="17">
        <v>36075.519999999997</v>
      </c>
      <c r="H20" s="17">
        <v>185335.3</v>
      </c>
      <c r="I20" s="16">
        <f>+G20+F20+E20</f>
        <v>77783.94</v>
      </c>
      <c r="K20" s="16">
        <f>+I20-H20</f>
        <v>-107551.35999999999</v>
      </c>
    </row>
    <row r="21" spans="2:11" x14ac:dyDescent="0.2">
      <c r="B21" s="26"/>
      <c r="C21" s="15"/>
      <c r="E21" s="17"/>
      <c r="F21" s="17"/>
      <c r="G21" s="17"/>
      <c r="H21" s="17"/>
      <c r="I21" s="16"/>
      <c r="K21" s="16"/>
    </row>
    <row r="22" spans="2:11" x14ac:dyDescent="0.2">
      <c r="B22" s="26" t="s">
        <v>22</v>
      </c>
      <c r="C22" s="15"/>
      <c r="E22" s="27">
        <v>1805631.35</v>
      </c>
      <c r="F22" s="27">
        <v>1605747.35</v>
      </c>
      <c r="G22" s="27">
        <v>10787883.25</v>
      </c>
      <c r="H22" s="27">
        <v>14096501.043645065</v>
      </c>
      <c r="I22" s="28">
        <f t="shared" ref="I22:I28" si="3">+G22+F22+E22</f>
        <v>14199261.949999999</v>
      </c>
      <c r="K22" s="28">
        <f t="shared" ref="K22:K28" si="4">+I22-H22</f>
        <v>102760.90635493398</v>
      </c>
    </row>
    <row r="23" spans="2:11" x14ac:dyDescent="0.2">
      <c r="B23" s="29">
        <v>621</v>
      </c>
      <c r="C23" s="15" t="s">
        <v>23</v>
      </c>
      <c r="E23" s="17">
        <v>43848.490000000005</v>
      </c>
      <c r="F23" s="17">
        <v>5885.2</v>
      </c>
      <c r="G23" s="17">
        <v>93354.84</v>
      </c>
      <c r="H23" s="17">
        <v>144218.19064799999</v>
      </c>
      <c r="I23" s="16">
        <f t="shared" si="3"/>
        <v>143088.53</v>
      </c>
      <c r="K23" s="16">
        <f t="shared" si="4"/>
        <v>-1129.66064799999</v>
      </c>
    </row>
    <row r="24" spans="2:11" x14ac:dyDescent="0.2">
      <c r="B24" s="29">
        <v>622</v>
      </c>
      <c r="C24" s="15" t="s">
        <v>24</v>
      </c>
      <c r="E24" s="17">
        <v>291290.45</v>
      </c>
      <c r="F24" s="17">
        <v>100497.37</v>
      </c>
      <c r="G24" s="17">
        <v>62873.67</v>
      </c>
      <c r="H24" s="17">
        <v>417880.08799706597</v>
      </c>
      <c r="I24" s="16">
        <f t="shared" si="3"/>
        <v>454661.49</v>
      </c>
      <c r="K24" s="16">
        <f t="shared" si="4"/>
        <v>36781.402002934017</v>
      </c>
    </row>
    <row r="25" spans="2:11" x14ac:dyDescent="0.2">
      <c r="B25" s="31">
        <v>623</v>
      </c>
      <c r="C25" s="15" t="s">
        <v>25</v>
      </c>
      <c r="E25" s="17">
        <v>603540.42000000004</v>
      </c>
      <c r="F25" s="17">
        <v>975319.9800000001</v>
      </c>
      <c r="G25" s="17">
        <v>7949484.8799999999</v>
      </c>
      <c r="H25" s="17">
        <v>9625495.2510000002</v>
      </c>
      <c r="I25" s="16">
        <f t="shared" si="3"/>
        <v>9528345.2799999993</v>
      </c>
      <c r="K25" s="16">
        <f t="shared" si="4"/>
        <v>-97149.971000000834</v>
      </c>
    </row>
    <row r="26" spans="2:11" x14ac:dyDescent="0.2">
      <c r="B26" s="29">
        <v>625</v>
      </c>
      <c r="C26" s="15" t="s">
        <v>26</v>
      </c>
      <c r="E26" s="17">
        <v>44648.1</v>
      </c>
      <c r="F26" s="17">
        <v>1266.02</v>
      </c>
      <c r="G26" s="17">
        <v>8228.98</v>
      </c>
      <c r="H26" s="17">
        <v>66194.313999999984</v>
      </c>
      <c r="I26" s="16">
        <f t="shared" si="3"/>
        <v>54143.1</v>
      </c>
      <c r="K26" s="16">
        <f t="shared" si="4"/>
        <v>-12051.213999999985</v>
      </c>
    </row>
    <row r="27" spans="2:11" x14ac:dyDescent="0.2">
      <c r="B27" s="29">
        <v>627</v>
      </c>
      <c r="C27" s="15" t="s">
        <v>27</v>
      </c>
      <c r="E27" s="17">
        <v>80034.86</v>
      </c>
      <c r="F27" s="17">
        <v>135700.41</v>
      </c>
      <c r="G27" s="17">
        <v>246884.11</v>
      </c>
      <c r="H27" s="17">
        <v>384500</v>
      </c>
      <c r="I27" s="16">
        <f t="shared" si="3"/>
        <v>462619.38</v>
      </c>
      <c r="K27" s="16">
        <f t="shared" si="4"/>
        <v>78119.38</v>
      </c>
    </row>
    <row r="28" spans="2:11" x14ac:dyDescent="0.2">
      <c r="B28" s="32">
        <v>628</v>
      </c>
      <c r="C28" s="15" t="s">
        <v>28</v>
      </c>
      <c r="E28" s="17">
        <v>742269.02999999991</v>
      </c>
      <c r="F28" s="17">
        <v>387078.37</v>
      </c>
      <c r="G28" s="17">
        <v>2427056.7699999996</v>
      </c>
      <c r="H28" s="17">
        <v>3458213.2</v>
      </c>
      <c r="I28" s="16">
        <f t="shared" si="3"/>
        <v>3556404.1699999995</v>
      </c>
      <c r="K28" s="16">
        <f t="shared" si="4"/>
        <v>98190.969999999274</v>
      </c>
    </row>
    <row r="29" spans="2:11" x14ac:dyDescent="0.2">
      <c r="B29" s="19"/>
      <c r="C29" s="20"/>
      <c r="E29" s="17"/>
      <c r="F29" s="17"/>
      <c r="G29" s="17"/>
      <c r="H29" s="17"/>
      <c r="I29" s="16"/>
      <c r="K29" s="16"/>
    </row>
    <row r="30" spans="2:11" x14ac:dyDescent="0.2">
      <c r="B30" s="26" t="s">
        <v>29</v>
      </c>
      <c r="C30" s="15"/>
      <c r="E30" s="27">
        <v>58752.66</v>
      </c>
      <c r="F30" s="27">
        <v>465793.25</v>
      </c>
      <c r="G30" s="27">
        <v>3529292.1700000004</v>
      </c>
      <c r="H30" s="27">
        <v>4276981.423970012</v>
      </c>
      <c r="I30" s="28">
        <f>+G30+F30+E30</f>
        <v>4053838.0800000005</v>
      </c>
      <c r="K30" s="28">
        <f>+I30-H30</f>
        <v>-223143.34397001145</v>
      </c>
    </row>
    <row r="31" spans="2:11" x14ac:dyDescent="0.2">
      <c r="B31" s="29">
        <v>629</v>
      </c>
      <c r="C31" s="15" t="s">
        <v>30</v>
      </c>
      <c r="E31" s="17">
        <v>20408.000000000004</v>
      </c>
      <c r="F31" s="17">
        <v>19496.16</v>
      </c>
      <c r="G31" s="17">
        <v>22457.450000000004</v>
      </c>
      <c r="H31" s="17">
        <v>82128.686900000001</v>
      </c>
      <c r="I31" s="16">
        <f>+G31+F31+E31</f>
        <v>62361.61</v>
      </c>
      <c r="K31" s="16">
        <f>+I31-H31</f>
        <v>-19767.0769</v>
      </c>
    </row>
    <row r="32" spans="2:11" x14ac:dyDescent="0.2">
      <c r="B32" s="29">
        <v>630</v>
      </c>
      <c r="C32" s="15" t="s">
        <v>31</v>
      </c>
      <c r="E32" s="17">
        <v>38344.660000000003</v>
      </c>
      <c r="F32" s="17">
        <v>12554.15</v>
      </c>
      <c r="G32" s="17">
        <v>42068.2</v>
      </c>
      <c r="H32" s="17">
        <v>87275.243000000002</v>
      </c>
      <c r="I32" s="16">
        <f>+G32+F32+E32</f>
        <v>92967.010000000009</v>
      </c>
      <c r="K32" s="16">
        <f>+I32-H32</f>
        <v>5691.7670000000071</v>
      </c>
    </row>
    <row r="33" spans="2:11" x14ac:dyDescent="0.2">
      <c r="B33" s="29">
        <v>632</v>
      </c>
      <c r="C33" s="18" t="s">
        <v>32</v>
      </c>
      <c r="E33" s="17"/>
      <c r="F33" s="17">
        <v>433742.94</v>
      </c>
      <c r="G33" s="17">
        <v>3464766.5200000005</v>
      </c>
      <c r="H33" s="17">
        <v>4107577.4940700121</v>
      </c>
      <c r="I33" s="17">
        <f>+G33+F33+E33</f>
        <v>3898509.4600000004</v>
      </c>
      <c r="K33" s="17">
        <f>+I33-H33</f>
        <v>-209068.03407001169</v>
      </c>
    </row>
    <row r="34" spans="2:11" x14ac:dyDescent="0.2">
      <c r="B34" s="26"/>
      <c r="C34" s="15"/>
      <c r="E34" s="17"/>
      <c r="F34" s="17"/>
      <c r="G34" s="17"/>
      <c r="H34" s="17"/>
      <c r="I34" s="16"/>
      <c r="K34" s="16"/>
    </row>
    <row r="35" spans="2:11" x14ac:dyDescent="0.2">
      <c r="B35" s="26" t="s">
        <v>33</v>
      </c>
      <c r="C35" s="15"/>
      <c r="E35" s="27">
        <v>103535.48</v>
      </c>
      <c r="F35" s="27">
        <v>260.72000000000003</v>
      </c>
      <c r="G35" s="27">
        <v>20499.61</v>
      </c>
      <c r="H35" s="27">
        <v>135536</v>
      </c>
      <c r="I35" s="27">
        <f>+G35+F35+E35</f>
        <v>124295.81</v>
      </c>
      <c r="K35" s="27">
        <f>+I35-H35</f>
        <v>-11240.190000000002</v>
      </c>
    </row>
    <row r="36" spans="2:11" x14ac:dyDescent="0.2">
      <c r="B36" s="31">
        <v>631</v>
      </c>
      <c r="C36" s="15" t="s">
        <v>34</v>
      </c>
      <c r="E36" s="17">
        <v>103535.48</v>
      </c>
      <c r="F36" s="17">
        <v>260.72000000000003</v>
      </c>
      <c r="G36" s="17">
        <v>20499.61</v>
      </c>
      <c r="H36" s="17">
        <v>135536</v>
      </c>
      <c r="I36" s="16">
        <f>+G36+F36+E36</f>
        <v>124295.81</v>
      </c>
      <c r="K36" s="16">
        <f>+I36-H36</f>
        <v>-11240.190000000002</v>
      </c>
    </row>
    <row r="37" spans="2:11" x14ac:dyDescent="0.2">
      <c r="B37" s="26"/>
      <c r="C37" s="15"/>
      <c r="E37" s="17"/>
      <c r="F37" s="17"/>
      <c r="G37" s="17"/>
      <c r="H37" s="17"/>
      <c r="I37" s="16"/>
      <c r="K37" s="16"/>
    </row>
    <row r="38" spans="2:11" x14ac:dyDescent="0.2">
      <c r="B38" s="26" t="s">
        <v>35</v>
      </c>
      <c r="C38" s="15"/>
      <c r="E38" s="27">
        <v>279248.69</v>
      </c>
      <c r="F38" s="27">
        <v>4969.42</v>
      </c>
      <c r="G38" s="27">
        <v>23793.68</v>
      </c>
      <c r="H38" s="27">
        <v>0</v>
      </c>
      <c r="I38" s="28">
        <f>+G38+F38+E38</f>
        <v>308011.78999999998</v>
      </c>
      <c r="K38" s="28">
        <f>+I38-H38</f>
        <v>308011.78999999998</v>
      </c>
    </row>
    <row r="39" spans="2:11" x14ac:dyDescent="0.2">
      <c r="B39" s="29">
        <v>670</v>
      </c>
      <c r="C39" s="15" t="s">
        <v>36</v>
      </c>
      <c r="E39" s="17">
        <v>279248.69</v>
      </c>
      <c r="F39" s="17">
        <v>4969.42</v>
      </c>
      <c r="G39" s="17">
        <v>23793.68</v>
      </c>
      <c r="H39" s="17">
        <v>0</v>
      </c>
      <c r="I39" s="16">
        <f>+G39+F39+E39</f>
        <v>308011.78999999998</v>
      </c>
      <c r="K39" s="16">
        <f>+I39-H39</f>
        <v>308011.78999999998</v>
      </c>
    </row>
    <row r="40" spans="2:11" x14ac:dyDescent="0.2">
      <c r="B40" s="33"/>
      <c r="C40" s="15"/>
      <c r="E40" s="27"/>
      <c r="F40" s="27"/>
      <c r="G40" s="27"/>
      <c r="H40" s="27"/>
      <c r="I40" s="28"/>
      <c r="K40" s="28"/>
    </row>
    <row r="41" spans="2:11" x14ac:dyDescent="0.2">
      <c r="B41" s="29" t="s">
        <v>37</v>
      </c>
      <c r="C41" s="15"/>
      <c r="E41" s="27">
        <v>4927.7</v>
      </c>
      <c r="F41" s="27">
        <v>17886.330000000002</v>
      </c>
      <c r="G41" s="27">
        <v>172282.05000000002</v>
      </c>
      <c r="H41" s="27">
        <v>270604.37528100004</v>
      </c>
      <c r="I41" s="27">
        <f>+G41+F41+E41</f>
        <v>195096.08000000002</v>
      </c>
      <c r="K41" s="27">
        <f>+I41-H41</f>
        <v>-75508.295281000028</v>
      </c>
    </row>
    <row r="42" spans="2:11" x14ac:dyDescent="0.2">
      <c r="B42" s="29">
        <v>660</v>
      </c>
      <c r="C42" s="15" t="s">
        <v>38</v>
      </c>
      <c r="E42" s="17">
        <v>4927.7</v>
      </c>
      <c r="F42" s="17">
        <v>50.65</v>
      </c>
      <c r="G42" s="17">
        <v>3454.22</v>
      </c>
      <c r="H42" s="17">
        <v>5120</v>
      </c>
      <c r="I42" s="16">
        <f>+G42+F42+E42</f>
        <v>8432.57</v>
      </c>
      <c r="K42" s="16">
        <f>+I42-H42</f>
        <v>3312.5699999999997</v>
      </c>
    </row>
    <row r="43" spans="2:11" x14ac:dyDescent="0.2">
      <c r="B43" s="29"/>
      <c r="C43" s="15" t="s">
        <v>39</v>
      </c>
      <c r="E43" s="27"/>
      <c r="F43" s="17">
        <v>17835.68</v>
      </c>
      <c r="G43" s="17">
        <v>168827.83000000002</v>
      </c>
      <c r="H43" s="17">
        <v>265484.37528100004</v>
      </c>
      <c r="I43" s="17">
        <f>+G43+F43+E43</f>
        <v>186663.51</v>
      </c>
      <c r="K43" s="17">
        <f>+I43-H43</f>
        <v>-78820.865281000035</v>
      </c>
    </row>
    <row r="44" spans="2:11" x14ac:dyDescent="0.2">
      <c r="B44" s="29"/>
      <c r="C44" s="15"/>
      <c r="E44" s="27"/>
      <c r="F44" s="17"/>
      <c r="G44" s="17"/>
      <c r="H44" s="17"/>
      <c r="I44" s="17"/>
      <c r="K44" s="17"/>
    </row>
    <row r="45" spans="2:11" x14ac:dyDescent="0.2">
      <c r="B45" s="29" t="s">
        <v>40</v>
      </c>
      <c r="C45" s="15"/>
      <c r="E45" s="27">
        <f>+E46</f>
        <v>54131.19000000001</v>
      </c>
      <c r="F45" s="27">
        <f t="shared" ref="F45:G45" si="5">+F46</f>
        <v>0</v>
      </c>
      <c r="G45" s="27">
        <f t="shared" si="5"/>
        <v>0</v>
      </c>
      <c r="H45" s="27">
        <v>54131.19000000001</v>
      </c>
      <c r="I45" s="27">
        <f>+G45+F45+E45</f>
        <v>54131.19000000001</v>
      </c>
      <c r="K45" s="27">
        <f>+I45-H45</f>
        <v>0</v>
      </c>
    </row>
    <row r="46" spans="2:11" x14ac:dyDescent="0.2">
      <c r="B46" s="26"/>
      <c r="C46" s="15" t="s">
        <v>41</v>
      </c>
      <c r="D46" s="11"/>
      <c r="E46" s="17">
        <v>54131.19000000001</v>
      </c>
      <c r="F46" s="17">
        <v>0</v>
      </c>
      <c r="G46" s="17">
        <v>0</v>
      </c>
      <c r="H46" s="17">
        <v>54131.19000000001</v>
      </c>
      <c r="I46" s="16">
        <f>+G46+F46+E46</f>
        <v>54131.19000000001</v>
      </c>
      <c r="J46" s="13"/>
      <c r="K46" s="16">
        <f>+I46-H46</f>
        <v>0</v>
      </c>
    </row>
    <row r="47" spans="2:11" ht="13.5" thickBot="1" x14ac:dyDescent="0.25">
      <c r="B47" s="26"/>
      <c r="C47" s="15"/>
      <c r="D47" s="11"/>
      <c r="E47" s="17"/>
      <c r="F47" s="17"/>
      <c r="G47" s="17"/>
      <c r="H47" s="17"/>
      <c r="I47" s="16"/>
      <c r="J47" s="13"/>
      <c r="K47" s="16"/>
    </row>
    <row r="48" spans="2:11" ht="13.5" thickBot="1" x14ac:dyDescent="0.25">
      <c r="B48" s="34" t="s">
        <v>42</v>
      </c>
      <c r="C48" s="35"/>
      <c r="D48" s="36"/>
      <c r="E48" s="37">
        <f>+E4-E12</f>
        <v>151214.70999999903</v>
      </c>
      <c r="F48" s="37">
        <f>+F4-F12</f>
        <v>69460.970000000671</v>
      </c>
      <c r="G48" s="37">
        <f>+G4-G12</f>
        <v>793273.89999996871</v>
      </c>
      <c r="H48" s="37">
        <f>+H4-H12</f>
        <v>2.9472410678863525E-3</v>
      </c>
      <c r="I48" s="37">
        <f>+I4-I12</f>
        <v>1013949.5799999684</v>
      </c>
      <c r="J48" s="13"/>
      <c r="K48" s="37">
        <f>+I48-H48</f>
        <v>1013949.5770527273</v>
      </c>
    </row>
    <row r="49" spans="2:11" x14ac:dyDescent="0.2">
      <c r="B49" s="38"/>
      <c r="C49" s="38"/>
      <c r="D49" s="11"/>
      <c r="E49" s="39"/>
      <c r="F49" s="39"/>
      <c r="G49" s="39"/>
      <c r="H49" s="39"/>
      <c r="I49" s="39"/>
      <c r="J49" s="13"/>
      <c r="K49" s="39"/>
    </row>
    <row r="50" spans="2:11" ht="13.5" thickBot="1" x14ac:dyDescent="0.25">
      <c r="B50" s="38"/>
      <c r="C50" s="38"/>
      <c r="D50" s="11"/>
      <c r="E50" s="39"/>
      <c r="F50" s="39"/>
      <c r="G50" s="39"/>
      <c r="H50" s="39"/>
      <c r="I50" s="39"/>
      <c r="J50" s="13"/>
      <c r="K50" s="39"/>
    </row>
    <row r="51" spans="2:11" x14ac:dyDescent="0.2">
      <c r="B51" s="40" t="s">
        <v>43</v>
      </c>
      <c r="C51" s="41"/>
      <c r="D51" s="11"/>
      <c r="E51" s="42">
        <f>+E52+E53</f>
        <v>967936.40999999992</v>
      </c>
      <c r="F51" s="42">
        <f t="shared" ref="F51:I51" si="6">+F52+F53</f>
        <v>588037.14</v>
      </c>
      <c r="G51" s="42">
        <f t="shared" si="6"/>
        <v>2973178.9000000004</v>
      </c>
      <c r="H51" s="42">
        <f>+H52+H53</f>
        <v>1298949.8999999999</v>
      </c>
      <c r="I51" s="42">
        <f t="shared" si="6"/>
        <v>4529152.45</v>
      </c>
      <c r="J51" s="13"/>
      <c r="K51" s="42">
        <f t="shared" ref="K51:K52" si="7">+I51-H51</f>
        <v>3230202.5500000003</v>
      </c>
    </row>
    <row r="52" spans="2:11" x14ac:dyDescent="0.2">
      <c r="B52" s="14">
        <v>501</v>
      </c>
      <c r="C52" s="15" t="s">
        <v>44</v>
      </c>
      <c r="D52" s="11"/>
      <c r="E52" s="16">
        <f>456140.29+511796.12</f>
        <v>967936.40999999992</v>
      </c>
      <c r="F52" s="16">
        <v>588037.14</v>
      </c>
      <c r="G52" s="16">
        <v>254772</v>
      </c>
      <c r="H52" s="17">
        <v>1298949.8999999999</v>
      </c>
      <c r="I52" s="16">
        <f>+G52+F52+E52</f>
        <v>1810745.5499999998</v>
      </c>
      <c r="K52" s="16">
        <f t="shared" si="7"/>
        <v>511795.64999999991</v>
      </c>
    </row>
    <row r="53" spans="2:11" x14ac:dyDescent="0.2">
      <c r="B53" s="29"/>
      <c r="C53" s="15" t="s">
        <v>45</v>
      </c>
      <c r="D53" s="11"/>
      <c r="E53" s="16">
        <v>0</v>
      </c>
      <c r="F53" s="16">
        <v>0</v>
      </c>
      <c r="G53" s="16">
        <v>2718406.9000000004</v>
      </c>
      <c r="H53" s="17">
        <v>0</v>
      </c>
      <c r="I53" s="16">
        <f>+G53+F53+E53</f>
        <v>2718406.9000000004</v>
      </c>
      <c r="K53" s="16">
        <f>+I53-H53</f>
        <v>2718406.9000000004</v>
      </c>
    </row>
    <row r="54" spans="2:11" x14ac:dyDescent="0.2">
      <c r="B54" s="29"/>
      <c r="C54" s="15"/>
      <c r="D54" s="11"/>
      <c r="E54" s="16"/>
      <c r="F54" s="16"/>
      <c r="G54" s="16"/>
      <c r="H54" s="17"/>
      <c r="I54" s="16"/>
      <c r="K54" s="16"/>
    </row>
    <row r="55" spans="2:11" x14ac:dyDescent="0.2">
      <c r="B55" s="43" t="s">
        <v>46</v>
      </c>
      <c r="C55" s="44"/>
      <c r="D55" s="11"/>
      <c r="E55" s="45">
        <v>546229.09</v>
      </c>
      <c r="F55" s="45">
        <v>254313.64</v>
      </c>
      <c r="G55" s="45">
        <v>2949543.3</v>
      </c>
      <c r="H55" s="45">
        <f>+H56</f>
        <v>1298949.8999999999</v>
      </c>
      <c r="I55" s="45">
        <f>+G55+F55+E55</f>
        <v>3750086.03</v>
      </c>
      <c r="J55" s="13"/>
      <c r="K55" s="45">
        <f>+I55-H55</f>
        <v>2451136.13</v>
      </c>
    </row>
    <row r="56" spans="2:11" x14ac:dyDescent="0.2">
      <c r="B56" s="33" t="s">
        <v>46</v>
      </c>
      <c r="C56" s="15"/>
      <c r="D56" s="11"/>
      <c r="E56" s="28">
        <v>546229.09</v>
      </c>
      <c r="F56" s="28">
        <v>254313.64</v>
      </c>
      <c r="G56" s="28">
        <v>2949543.3</v>
      </c>
      <c r="H56" s="27">
        <f>+H57+H58</f>
        <v>1298949.8999999999</v>
      </c>
      <c r="I56" s="28">
        <f>+G56+F56+E56</f>
        <v>3750086.03</v>
      </c>
      <c r="K56" s="28">
        <f>+I56-H56</f>
        <v>2451136.13</v>
      </c>
    </row>
    <row r="57" spans="2:11" x14ac:dyDescent="0.2">
      <c r="B57" s="29">
        <v>212</v>
      </c>
      <c r="C57" s="15" t="s">
        <v>47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K57" s="17">
        <v>0</v>
      </c>
    </row>
    <row r="58" spans="2:11" x14ac:dyDescent="0.2">
      <c r="B58" s="29">
        <v>200</v>
      </c>
      <c r="C58" s="15" t="s">
        <v>48</v>
      </c>
      <c r="E58" s="16">
        <v>546229.09</v>
      </c>
      <c r="F58" s="16">
        <v>254313.64</v>
      </c>
      <c r="G58" s="16">
        <v>2949543.3</v>
      </c>
      <c r="H58" s="17">
        <v>1298949.8999999999</v>
      </c>
      <c r="I58" s="16">
        <f>+G58+F58+E58</f>
        <v>3750086.03</v>
      </c>
      <c r="K58" s="16">
        <f>+I58-H58</f>
        <v>2451136.13</v>
      </c>
    </row>
    <row r="59" spans="2:11" ht="13.5" thickBot="1" x14ac:dyDescent="0.25">
      <c r="B59" s="26"/>
      <c r="C59" s="15"/>
      <c r="D59" s="11"/>
      <c r="E59" s="28"/>
      <c r="F59" s="28"/>
      <c r="G59" s="28"/>
      <c r="H59" s="27"/>
      <c r="I59" s="28"/>
      <c r="K59" s="28"/>
    </row>
    <row r="60" spans="2:11" ht="13.5" thickBot="1" x14ac:dyDescent="0.25">
      <c r="B60" s="46" t="s">
        <v>49</v>
      </c>
      <c r="C60" s="47"/>
      <c r="D60" s="36"/>
      <c r="E60" s="48">
        <f>+E51-E55</f>
        <v>421707.31999999995</v>
      </c>
      <c r="F60" s="48">
        <f t="shared" ref="F60:K60" si="8">+F51-F55</f>
        <v>333723.5</v>
      </c>
      <c r="G60" s="48">
        <f t="shared" si="8"/>
        <v>23635.600000000559</v>
      </c>
      <c r="H60" s="48">
        <f t="shared" si="8"/>
        <v>0</v>
      </c>
      <c r="I60" s="48">
        <f t="shared" si="8"/>
        <v>779066.42000000039</v>
      </c>
      <c r="K60" s="48">
        <f t="shared" si="8"/>
        <v>779066.42000000039</v>
      </c>
    </row>
    <row r="61" spans="2:11" x14ac:dyDescent="0.2">
      <c r="B61" s="49"/>
      <c r="C61" s="3"/>
      <c r="E61" s="50"/>
      <c r="F61" s="50"/>
      <c r="G61" s="50"/>
      <c r="H61" s="50"/>
      <c r="I61" s="50"/>
      <c r="K61" s="50"/>
    </row>
    <row r="62" spans="2:11" x14ac:dyDescent="0.2">
      <c r="E62" s="51"/>
      <c r="F62" s="51"/>
      <c r="G62" s="51"/>
      <c r="H62" s="51"/>
      <c r="I62" s="51"/>
      <c r="J62" s="2"/>
      <c r="K62" s="51"/>
    </row>
  </sheetData>
  <mergeCells count="1">
    <mergeCell ref="B2:C2"/>
  </mergeCells>
  <pageMargins left="0.51181102362204722" right="0" top="0.35433070866141736" bottom="0.15748031496062992" header="0.31496062992125984" footer="0.31496062992125984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ejecución CARTV 2022</vt:lpstr>
      <vt:lpstr>'Informe ejecución CARTV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2023-09-20T13:00:34Z</dcterms:created>
  <dcterms:modified xsi:type="dcterms:W3CDTF">2023-09-20T13:02:24Z</dcterms:modified>
</cp:coreProperties>
</file>